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h\Dropbox\COVID19 Client File\TWC Texas Shared Work Program\TWC Shared Program - Client Correspondence &amp; Tracking\"/>
    </mc:Choice>
  </mc:AlternateContent>
  <xr:revisionPtr revIDLastSave="0" documentId="13_ncr:1_{1BC5865C-AAE7-4025-B583-73EC90E7D691}" xr6:coauthVersionLast="45" xr6:coauthVersionMax="45" xr10:uidLastSave="{00000000-0000-0000-0000-000000000000}"/>
  <bookViews>
    <workbookView xWindow="28680" yWindow="-120" windowWidth="29040" windowHeight="15840" xr2:uid="{95DDD1B6-8D88-4FDA-ADC7-51CBF8E23115}"/>
  </bookViews>
  <sheets>
    <sheet name="Calculato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H21" i="1"/>
  <c r="C9" i="1"/>
  <c r="C17" i="1"/>
  <c r="C20" i="1"/>
  <c r="H17" i="1"/>
  <c r="C19" i="1"/>
  <c r="D9" i="1"/>
  <c r="D12" i="1"/>
  <c r="C11" i="1"/>
  <c r="C12" i="1"/>
  <c r="E12" i="1"/>
  <c r="H11" i="1"/>
  <c r="H9" i="1"/>
  <c r="H19" i="1"/>
  <c r="H20" i="1"/>
  <c r="I13" i="1"/>
  <c r="I8" i="1"/>
  <c r="D13" i="1"/>
  <c r="D8" i="1"/>
  <c r="I12" i="1"/>
  <c r="I14" i="1"/>
  <c r="I15" i="1"/>
  <c r="I9" i="1"/>
  <c r="J21" i="1"/>
  <c r="E21" i="1"/>
  <c r="H12" i="1"/>
  <c r="J12" i="1"/>
  <c r="D14" i="1"/>
  <c r="D15" i="1"/>
  <c r="H14" i="1"/>
  <c r="I23" i="1"/>
  <c r="H15" i="1"/>
  <c r="C14" i="1"/>
  <c r="H23" i="1"/>
  <c r="J23" i="1"/>
  <c r="J15" i="1"/>
  <c r="C15" i="1"/>
  <c r="D23" i="1"/>
  <c r="C23" i="1"/>
  <c r="E23" i="1"/>
  <c r="E15" i="1"/>
</calcChain>
</file>

<file path=xl/sharedStrings.xml><?xml version="1.0" encoding="utf-8"?>
<sst xmlns="http://schemas.openxmlformats.org/spreadsheetml/2006/main" count="44" uniqueCount="30">
  <si>
    <t>Annual Salary:</t>
  </si>
  <si>
    <t>Weekly Salary:</t>
  </si>
  <si>
    <t>Reduction in weekly salary:</t>
  </si>
  <si>
    <t>Reduced gross  weekly salary:</t>
  </si>
  <si>
    <t>FICA %:</t>
  </si>
  <si>
    <t>FICA deduction:</t>
  </si>
  <si>
    <t>Net weekly  pay:</t>
  </si>
  <si>
    <t>Texas Regular Unemployment:</t>
  </si>
  <si>
    <t>COVID additional Unemployment:</t>
  </si>
  <si>
    <t>Total  Weekly Unemployment:</t>
  </si>
  <si>
    <t>Unemployment Benefit received:</t>
  </si>
  <si>
    <t>Net Weekly Take Home Pay:</t>
  </si>
  <si>
    <t>BREAK EVEN POINT</t>
  </si>
  <si>
    <t>Comparison of TWC  Shared Work Program implementation:</t>
  </si>
  <si>
    <t>No Reduction</t>
  </si>
  <si>
    <t xml:space="preserve">* Depending on each facility's situation, the TWC Texas Shared Work Program and the Paycheck Protection Program (PPP) can work in combination.  </t>
  </si>
  <si>
    <t xml:space="preserve">Net Benefit/(Deficit) to Employee </t>
  </si>
  <si>
    <t>Texas Shared Work Program</t>
  </si>
  <si>
    <t>Calculator for Partial Unemployment Benefits</t>
  </si>
  <si>
    <t>Input</t>
  </si>
  <si>
    <t>* The above calculator is an estimation tool only. Please note that actual data may change due to a change in circumstances/inputs.</t>
  </si>
  <si>
    <t>Reduction in Hours &amp; Wages:</t>
  </si>
  <si>
    <t>Reduction in Annual  salary:</t>
  </si>
  <si>
    <t>Texas Shared Work Program:
X%  Reduction</t>
  </si>
  <si>
    <t>Texas Shared Work Program:
x% Reduction</t>
  </si>
  <si>
    <t>* Participating employees Maximum Weekly Benefit up to $1,121 per week in unemployment benefits depending on their weekly salary.</t>
  </si>
  <si>
    <r>
      <t xml:space="preserve">Please enter the annual salary and the percent of reduction in the </t>
    </r>
    <r>
      <rPr>
        <sz val="11"/>
        <color theme="5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boxes similar to the INPUT box to the right.   Also note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disclaimers below. </t>
    </r>
  </si>
  <si>
    <t xml:space="preserve">*The Net pay is not including reductions for Federal Income Tax, Child Support, or other deductions authorized by the employee. </t>
  </si>
  <si>
    <t>Under the Texas Shared Work Program: the precentage Reduction in Hours &amp; Wages is applied solely to the weekly regular unemployment:</t>
  </si>
  <si>
    <t>Total Weekly Unemployment: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</si>
</sst>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5" borderId="11" applyNumberFormat="0" applyAlignment="0" applyProtection="0"/>
  </cellStyleXfs>
  <cellXfs count="44">
    <xf numFmtId="0" fontId="0" fillId="0" borderId="0" xfId="0"/>
    <xf numFmtId="164" fontId="0" fillId="0" borderId="0" xfId="1" applyNumberFormat="1" applyFont="1"/>
    <xf numFmtId="9" fontId="0" fillId="0" borderId="2" xfId="2" applyFont="1" applyBorder="1"/>
    <xf numFmtId="44" fontId="0" fillId="0" borderId="0" xfId="3" applyFont="1"/>
    <xf numFmtId="164" fontId="0" fillId="0" borderId="0" xfId="1" applyNumberFormat="1" applyFont="1" applyBorder="1"/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9" fontId="0" fillId="0" borderId="0" xfId="2" applyFont="1" applyBorder="1"/>
    <xf numFmtId="10" fontId="0" fillId="0" borderId="0" xfId="2" applyNumberFormat="1" applyFont="1" applyBorder="1"/>
    <xf numFmtId="165" fontId="0" fillId="0" borderId="1" xfId="3" applyNumberFormat="1" applyFont="1" applyBorder="1"/>
    <xf numFmtId="165" fontId="0" fillId="0" borderId="0" xfId="3" applyNumberFormat="1" applyFont="1" applyBorder="1"/>
    <xf numFmtId="165" fontId="0" fillId="0" borderId="2" xfId="3" applyNumberFormat="1" applyFont="1" applyBorder="1"/>
    <xf numFmtId="165" fontId="0" fillId="4" borderId="1" xfId="3" applyNumberFormat="1" applyFont="1" applyFill="1" applyBorder="1"/>
    <xf numFmtId="165" fontId="2" fillId="4" borderId="3" xfId="3" applyNumberFormat="1" applyFont="1" applyFill="1" applyBorder="1"/>
    <xf numFmtId="164" fontId="2" fillId="4" borderId="3" xfId="1" applyNumberFormat="1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right" indent="1"/>
    </xf>
    <xf numFmtId="164" fontId="0" fillId="0" borderId="7" xfId="1" applyNumberFormat="1" applyFont="1" applyBorder="1"/>
    <xf numFmtId="0" fontId="0" fillId="4" borderId="6" xfId="0" applyFill="1" applyBorder="1" applyAlignment="1">
      <alignment horizontal="right" indent="1"/>
    </xf>
    <xf numFmtId="164" fontId="0" fillId="3" borderId="0" xfId="1" applyNumberFormat="1" applyFont="1" applyFill="1" applyBorder="1"/>
    <xf numFmtId="0" fontId="0" fillId="0" borderId="6" xfId="0" applyBorder="1" applyAlignment="1">
      <alignment horizontal="right" wrapText="1" indent="1"/>
    </xf>
    <xf numFmtId="165" fontId="0" fillId="4" borderId="0" xfId="3" applyNumberFormat="1" applyFont="1" applyFill="1" applyBorder="1"/>
    <xf numFmtId="0" fontId="2" fillId="4" borderId="6" xfId="0" applyFont="1" applyFill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9" xfId="0" applyBorder="1"/>
    <xf numFmtId="0" fontId="0" fillId="0" borderId="10" xfId="0" applyBorder="1"/>
    <xf numFmtId="0" fontId="0" fillId="4" borderId="4" xfId="0" applyFill="1" applyBorder="1" applyAlignment="1">
      <alignment horizontal="right" wrapText="1" inden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2" xfId="0" applyBorder="1" applyAlignment="1">
      <alignment horizontal="center" wrapText="1"/>
    </xf>
    <xf numFmtId="164" fontId="0" fillId="0" borderId="13" xfId="1" applyNumberFormat="1" applyFont="1" applyBorder="1"/>
    <xf numFmtId="165" fontId="3" fillId="5" borderId="11" xfId="4" applyNumberFormat="1"/>
    <xf numFmtId="0" fontId="3" fillId="5" borderId="11" xfId="4" applyAlignment="1">
      <alignment horizontal="center"/>
    </xf>
    <xf numFmtId="9" fontId="3" fillId="5" borderId="11" xfId="2" applyFont="1" applyFill="1" applyBorder="1"/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">
    <cellStyle name="Comma" xfId="1" builtinId="3"/>
    <cellStyle name="Currency" xfId="3" builtinId="4"/>
    <cellStyle name="Input" xfId="4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3253-C791-4EDA-AD1C-DDF53EC88FC4}">
  <dimension ref="A1:M38"/>
  <sheetViews>
    <sheetView showGridLines="0" tabSelected="1" zoomScale="110" zoomScaleNormal="110" workbookViewId="0">
      <selection activeCell="E3" sqref="E3"/>
    </sheetView>
  </sheetViews>
  <sheetFormatPr defaultRowHeight="15" x14ac:dyDescent="0.25"/>
  <cols>
    <col min="1" max="1" width="2.28515625" customWidth="1"/>
    <col min="2" max="2" width="33.85546875" style="6" customWidth="1"/>
    <col min="3" max="3" width="20.7109375" customWidth="1"/>
    <col min="4" max="4" width="18.28515625" customWidth="1"/>
    <col min="5" max="5" width="15" customWidth="1"/>
    <col min="6" max="6" width="2.42578125" customWidth="1"/>
    <col min="7" max="7" width="33.5703125" style="6" customWidth="1"/>
    <col min="8" max="9" width="18" customWidth="1"/>
    <col min="10" max="12" width="15" customWidth="1"/>
    <col min="13" max="13" width="12.5703125" customWidth="1"/>
    <col min="15" max="15" width="11.5703125" bestFit="1" customWidth="1"/>
    <col min="17" max="17" width="12.28515625" customWidth="1"/>
  </cols>
  <sheetData>
    <row r="1" spans="1:13" ht="18.75" x14ac:dyDescent="0.3">
      <c r="A1" s="39" t="s">
        <v>17</v>
      </c>
      <c r="B1" s="38"/>
    </row>
    <row r="2" spans="1:13" x14ac:dyDescent="0.25">
      <c r="A2" s="37" t="s">
        <v>18</v>
      </c>
      <c r="B2" s="36"/>
    </row>
    <row r="3" spans="1:13" x14ac:dyDescent="0.25">
      <c r="B3"/>
    </row>
    <row r="5" spans="1:13" ht="26.25" customHeight="1" x14ac:dyDescent="0.25">
      <c r="B5" s="40" t="s">
        <v>26</v>
      </c>
      <c r="C5" s="40"/>
      <c r="D5" s="40"/>
      <c r="E5" s="40"/>
      <c r="G5" s="33" t="s">
        <v>19</v>
      </c>
    </row>
    <row r="6" spans="1:13" ht="15.75" thickBot="1" x14ac:dyDescent="0.3">
      <c r="B6" s="5"/>
      <c r="G6" s="5"/>
    </row>
    <row r="7" spans="1:13" ht="45" x14ac:dyDescent="0.25">
      <c r="B7" s="26" t="s">
        <v>13</v>
      </c>
      <c r="C7" s="15" t="s">
        <v>23</v>
      </c>
      <c r="D7" s="15" t="s">
        <v>14</v>
      </c>
      <c r="E7" s="30" t="s">
        <v>16</v>
      </c>
      <c r="G7" s="27" t="s">
        <v>12</v>
      </c>
      <c r="H7" s="15" t="s">
        <v>24</v>
      </c>
      <c r="I7" s="15" t="s">
        <v>14</v>
      </c>
      <c r="J7" s="30" t="s">
        <v>16</v>
      </c>
      <c r="K7" s="29"/>
      <c r="L7" s="29"/>
    </row>
    <row r="8" spans="1:13" x14ac:dyDescent="0.25">
      <c r="A8" s="1"/>
      <c r="B8" s="16" t="s">
        <v>0</v>
      </c>
      <c r="C8" s="32">
        <v>55000</v>
      </c>
      <c r="D8" s="4">
        <f t="shared" ref="D8:D13" si="0">+C8</f>
        <v>55000</v>
      </c>
      <c r="E8" s="17"/>
      <c r="F8" s="1"/>
      <c r="G8" s="16" t="s">
        <v>0</v>
      </c>
      <c r="H8" s="10">
        <v>198258.79805089335</v>
      </c>
      <c r="I8" s="4">
        <f t="shared" ref="I8:I13" si="1">+H8</f>
        <v>198258.79805089335</v>
      </c>
      <c r="J8" s="17"/>
      <c r="K8" s="4"/>
      <c r="L8" s="4"/>
    </row>
    <row r="9" spans="1:13" x14ac:dyDescent="0.25">
      <c r="A9" s="1"/>
      <c r="B9" s="16" t="s">
        <v>1</v>
      </c>
      <c r="C9" s="10">
        <f>C8/52</f>
        <v>1057.6923076923076</v>
      </c>
      <c r="D9" s="4">
        <f t="shared" si="0"/>
        <v>1057.6923076923076</v>
      </c>
      <c r="E9" s="17"/>
      <c r="F9" s="1"/>
      <c r="G9" s="16" t="s">
        <v>1</v>
      </c>
      <c r="H9" s="10">
        <f>+H8/52</f>
        <v>3812.6691932864105</v>
      </c>
      <c r="I9" s="10">
        <f>+I8/52</f>
        <v>3812.6691932864105</v>
      </c>
      <c r="J9" s="17"/>
      <c r="K9" s="4"/>
      <c r="L9" s="4"/>
    </row>
    <row r="10" spans="1:13" x14ac:dyDescent="0.25">
      <c r="A10" s="1"/>
      <c r="B10" s="16" t="s">
        <v>21</v>
      </c>
      <c r="C10" s="34">
        <v>0.2</v>
      </c>
      <c r="D10" s="7"/>
      <c r="E10" s="17"/>
      <c r="F10" s="1"/>
      <c r="G10" s="16" t="s">
        <v>21</v>
      </c>
      <c r="H10" s="7">
        <v>0.2</v>
      </c>
      <c r="I10" s="7"/>
      <c r="J10" s="17"/>
      <c r="K10" s="4"/>
      <c r="L10" s="4"/>
    </row>
    <row r="11" spans="1:13" x14ac:dyDescent="0.25">
      <c r="A11" s="1"/>
      <c r="B11" s="16" t="s">
        <v>2</v>
      </c>
      <c r="C11" s="10">
        <f>-C9*C10</f>
        <v>-211.53846153846155</v>
      </c>
      <c r="D11" s="10"/>
      <c r="E11" s="17"/>
      <c r="F11" s="1"/>
      <c r="G11" s="16" t="s">
        <v>22</v>
      </c>
      <c r="H11" s="10">
        <f>-H8*H10</f>
        <v>-39651.759610178677</v>
      </c>
      <c r="I11" s="4"/>
      <c r="J11" s="17"/>
      <c r="K11" s="4"/>
      <c r="L11" s="4"/>
    </row>
    <row r="12" spans="1:13" x14ac:dyDescent="0.25">
      <c r="A12" s="4"/>
      <c r="B12" s="16" t="s">
        <v>3</v>
      </c>
      <c r="C12" s="9">
        <f>C9+C11</f>
        <v>846.15384615384608</v>
      </c>
      <c r="D12" s="9">
        <f>D9+D11</f>
        <v>1057.6923076923076</v>
      </c>
      <c r="E12" s="17">
        <f>+D12-C12</f>
        <v>211.53846153846155</v>
      </c>
      <c r="F12" s="4"/>
      <c r="G12" s="16" t="s">
        <v>3</v>
      </c>
      <c r="H12" s="9">
        <f>(H8+H11)/52</f>
        <v>3050.1353546291284</v>
      </c>
      <c r="I12" s="9">
        <f>(I8+I11)/52</f>
        <v>3812.6691932864105</v>
      </c>
      <c r="J12" s="17">
        <f>+H12-I12</f>
        <v>-762.5338386572821</v>
      </c>
      <c r="K12" s="4"/>
      <c r="L12" s="4"/>
    </row>
    <row r="13" spans="1:13" x14ac:dyDescent="0.25">
      <c r="A13" s="4"/>
      <c r="B13" s="16" t="s">
        <v>4</v>
      </c>
      <c r="C13" s="8">
        <v>7.6499999999999999E-2</v>
      </c>
      <c r="D13" s="8">
        <f t="shared" si="0"/>
        <v>7.6499999999999999E-2</v>
      </c>
      <c r="E13" s="17"/>
      <c r="F13" s="4"/>
      <c r="G13" s="16" t="s">
        <v>4</v>
      </c>
      <c r="H13" s="8">
        <v>7.6499999999999999E-2</v>
      </c>
      <c r="I13" s="8">
        <f t="shared" si="1"/>
        <v>7.6499999999999999E-2</v>
      </c>
      <c r="J13" s="17"/>
      <c r="K13" s="4"/>
      <c r="L13" s="4"/>
    </row>
    <row r="14" spans="1:13" x14ac:dyDescent="0.25">
      <c r="A14" s="1"/>
      <c r="B14" s="16" t="s">
        <v>5</v>
      </c>
      <c r="C14" s="10">
        <f>-C12*C13</f>
        <v>-64.730769230769226</v>
      </c>
      <c r="D14" s="10">
        <f>-D12*D13</f>
        <v>-80.913461538461533</v>
      </c>
      <c r="E14" s="17"/>
      <c r="F14" s="1"/>
      <c r="G14" s="16" t="s">
        <v>5</v>
      </c>
      <c r="H14" s="10">
        <f>-H12*H13</f>
        <v>-233.33535462912832</v>
      </c>
      <c r="I14" s="10">
        <f>-I12*I13</f>
        <v>-291.6691932864104</v>
      </c>
      <c r="J14" s="17"/>
      <c r="K14" s="4"/>
      <c r="L14" s="4"/>
      <c r="M14" s="7"/>
    </row>
    <row r="15" spans="1:13" x14ac:dyDescent="0.25">
      <c r="A15" s="4"/>
      <c r="B15" s="18" t="s">
        <v>6</v>
      </c>
      <c r="C15" s="12">
        <f>C12+C14</f>
        <v>781.42307692307691</v>
      </c>
      <c r="D15" s="12">
        <f>D12+D14</f>
        <v>976.77884615384608</v>
      </c>
      <c r="E15" s="17">
        <f>+D15-C15</f>
        <v>195.35576923076917</v>
      </c>
      <c r="F15" s="4"/>
      <c r="G15" s="18" t="s">
        <v>6</v>
      </c>
      <c r="H15" s="12">
        <f>H12+H14</f>
        <v>2816.8</v>
      </c>
      <c r="I15" s="12">
        <f>I12+I14</f>
        <v>3521</v>
      </c>
      <c r="J15" s="17">
        <f>+H15-I15</f>
        <v>-704.19999999999982</v>
      </c>
      <c r="K15" s="4"/>
      <c r="L15" s="4"/>
    </row>
    <row r="16" spans="1:13" x14ac:dyDescent="0.25">
      <c r="A16" s="1"/>
      <c r="B16" s="16"/>
      <c r="C16" s="4"/>
      <c r="D16" s="4"/>
      <c r="E16" s="17"/>
      <c r="F16" s="1"/>
      <c r="G16" s="16"/>
      <c r="H16" s="4"/>
      <c r="I16" s="4"/>
      <c r="J16" s="17"/>
      <c r="K16" s="4"/>
      <c r="L16" s="4"/>
    </row>
    <row r="17" spans="1:13" x14ac:dyDescent="0.25">
      <c r="A17" s="1"/>
      <c r="B17" s="16" t="s">
        <v>7</v>
      </c>
      <c r="C17" s="10">
        <f>MIN(521,+C9*13/25)</f>
        <v>521</v>
      </c>
      <c r="D17" s="19">
        <v>0</v>
      </c>
      <c r="E17" s="17"/>
      <c r="F17" s="1"/>
      <c r="G17" s="16" t="s">
        <v>7</v>
      </c>
      <c r="H17" s="10">
        <f>MIN(521,+((H8/52)*13/25))</f>
        <v>521</v>
      </c>
      <c r="I17" s="19">
        <v>0</v>
      </c>
      <c r="J17" s="17"/>
      <c r="K17" s="4"/>
      <c r="L17" s="4"/>
    </row>
    <row r="18" spans="1:13" x14ac:dyDescent="0.25">
      <c r="A18" s="1"/>
      <c r="B18" s="16" t="s">
        <v>8</v>
      </c>
      <c r="C18" s="11">
        <v>600</v>
      </c>
      <c r="D18" s="19">
        <v>0</v>
      </c>
      <c r="E18" s="17"/>
      <c r="F18" s="1"/>
      <c r="G18" s="16" t="s">
        <v>8</v>
      </c>
      <c r="H18" s="11">
        <v>600</v>
      </c>
      <c r="I18" s="19">
        <v>0</v>
      </c>
      <c r="J18" s="17"/>
      <c r="K18" s="4"/>
      <c r="L18" s="4"/>
      <c r="M18" s="3"/>
    </row>
    <row r="19" spans="1:13" x14ac:dyDescent="0.25">
      <c r="A19" s="1"/>
      <c r="B19" s="16" t="s">
        <v>29</v>
      </c>
      <c r="C19" s="10">
        <f>+C17+C18</f>
        <v>1121</v>
      </c>
      <c r="D19" s="19">
        <v>0</v>
      </c>
      <c r="E19" s="17"/>
      <c r="F19" s="1"/>
      <c r="G19" s="16" t="s">
        <v>9</v>
      </c>
      <c r="H19" s="10">
        <f>+H17+H18</f>
        <v>1121</v>
      </c>
      <c r="I19" s="19">
        <v>0</v>
      </c>
      <c r="J19" s="17"/>
      <c r="K19" s="4"/>
      <c r="L19" s="4"/>
      <c r="M19" s="3"/>
    </row>
    <row r="20" spans="1:13" ht="63" customHeight="1" x14ac:dyDescent="0.25">
      <c r="A20" s="1"/>
      <c r="B20" s="20" t="s">
        <v>28</v>
      </c>
      <c r="C20" s="2">
        <f>+C10</f>
        <v>0.2</v>
      </c>
      <c r="D20" s="19">
        <v>0</v>
      </c>
      <c r="E20" s="17"/>
      <c r="F20" s="1"/>
      <c r="G20" s="20" t="s">
        <v>28</v>
      </c>
      <c r="H20" s="2">
        <f>+H10</f>
        <v>0.2</v>
      </c>
      <c r="I20" s="19">
        <v>0</v>
      </c>
      <c r="J20" s="17"/>
      <c r="K20" s="4"/>
      <c r="L20" s="4"/>
    </row>
    <row r="21" spans="1:13" x14ac:dyDescent="0.25">
      <c r="A21" s="1"/>
      <c r="B21" s="18" t="s">
        <v>10</v>
      </c>
      <c r="C21" s="21">
        <f>(+C17*C20)+C18</f>
        <v>704.2</v>
      </c>
      <c r="D21" s="19">
        <v>0</v>
      </c>
      <c r="E21" s="17">
        <f>+D21-C21</f>
        <v>-704.2</v>
      </c>
      <c r="F21" s="1"/>
      <c r="G21" s="18" t="s">
        <v>10</v>
      </c>
      <c r="H21" s="21">
        <f>(+H17*H20)+H18</f>
        <v>704.2</v>
      </c>
      <c r="I21" s="19">
        <v>0</v>
      </c>
      <c r="J21" s="17">
        <f>+H21-I21</f>
        <v>704.2</v>
      </c>
      <c r="K21" s="4"/>
      <c r="L21" s="4"/>
    </row>
    <row r="22" spans="1:13" x14ac:dyDescent="0.25">
      <c r="A22" s="1"/>
      <c r="B22" s="16"/>
      <c r="C22" s="4"/>
      <c r="D22" s="4"/>
      <c r="E22" s="17"/>
      <c r="F22" s="1"/>
      <c r="G22" s="16"/>
      <c r="H22" s="4"/>
      <c r="I22" s="4"/>
      <c r="J22" s="17"/>
      <c r="K22" s="4"/>
      <c r="L22" s="4"/>
    </row>
    <row r="23" spans="1:13" ht="15.75" thickBot="1" x14ac:dyDescent="0.3">
      <c r="A23" s="1"/>
      <c r="B23" s="22" t="s">
        <v>11</v>
      </c>
      <c r="C23" s="13">
        <f>+C21+C15</f>
        <v>1485.623076923077</v>
      </c>
      <c r="D23" s="14">
        <f>+D15</f>
        <v>976.77884615384608</v>
      </c>
      <c r="E23" s="31">
        <f>C23-D23</f>
        <v>508.84423076923088</v>
      </c>
      <c r="F23" s="1"/>
      <c r="G23" s="22" t="s">
        <v>11</v>
      </c>
      <c r="H23" s="13">
        <f>+H21+H15</f>
        <v>3521</v>
      </c>
      <c r="I23" s="14">
        <f>+I15</f>
        <v>3521</v>
      </c>
      <c r="J23" s="31">
        <f>I23-H23</f>
        <v>0</v>
      </c>
      <c r="K23" s="4"/>
      <c r="L23" s="4"/>
    </row>
    <row r="24" spans="1:13" ht="16.5" thickTop="1" thickBot="1" x14ac:dyDescent="0.3">
      <c r="B24" s="23"/>
      <c r="C24" s="24"/>
      <c r="D24" s="24"/>
      <c r="E24" s="25"/>
      <c r="G24" s="23"/>
      <c r="H24" s="24"/>
      <c r="I24" s="24"/>
      <c r="J24" s="25"/>
      <c r="K24" s="29"/>
      <c r="L24" s="29"/>
    </row>
    <row r="25" spans="1:13" x14ac:dyDescent="0.25">
      <c r="B25" s="5"/>
      <c r="G25" s="5"/>
    </row>
    <row r="26" spans="1:13" x14ac:dyDescent="0.25">
      <c r="B26" s="40" t="s">
        <v>15</v>
      </c>
      <c r="C26" s="40"/>
      <c r="D26" s="40"/>
      <c r="E26" s="40"/>
    </row>
    <row r="27" spans="1:13" x14ac:dyDescent="0.25">
      <c r="B27" s="40"/>
      <c r="C27" s="40"/>
      <c r="D27" s="40"/>
      <c r="E27" s="40"/>
    </row>
    <row r="28" spans="1:13" ht="3.75" customHeight="1" x14ac:dyDescent="0.25"/>
    <row r="29" spans="1:13" ht="15" customHeight="1" x14ac:dyDescent="0.25">
      <c r="B29" s="41" t="s">
        <v>25</v>
      </c>
      <c r="C29" s="41"/>
      <c r="D29" s="41"/>
      <c r="E29" s="41"/>
    </row>
    <row r="30" spans="1:13" x14ac:dyDescent="0.25">
      <c r="B30" s="41"/>
      <c r="C30" s="41"/>
      <c r="D30" s="41"/>
      <c r="E30" s="41"/>
    </row>
    <row r="31" spans="1:13" x14ac:dyDescent="0.25">
      <c r="B31" s="42" t="s">
        <v>27</v>
      </c>
      <c r="C31" s="43"/>
      <c r="D31" s="43"/>
      <c r="E31" s="43"/>
    </row>
    <row r="32" spans="1:13" x14ac:dyDescent="0.25">
      <c r="B32" s="43"/>
      <c r="C32" s="43"/>
      <c r="D32" s="43"/>
      <c r="E32" s="43"/>
    </row>
    <row r="33" spans="2:5" x14ac:dyDescent="0.25">
      <c r="B33" s="42" t="s">
        <v>20</v>
      </c>
      <c r="C33" s="42"/>
      <c r="D33" s="42"/>
      <c r="E33" s="42"/>
    </row>
    <row r="34" spans="2:5" x14ac:dyDescent="0.25">
      <c r="B34" s="42"/>
      <c r="C34" s="42"/>
      <c r="D34" s="42"/>
      <c r="E34" s="42"/>
    </row>
    <row r="35" spans="2:5" x14ac:dyDescent="0.25">
      <c r="B35" s="28"/>
    </row>
    <row r="36" spans="2:5" x14ac:dyDescent="0.25">
      <c r="B36" s="35"/>
      <c r="C36" s="28"/>
    </row>
    <row r="37" spans="2:5" x14ac:dyDescent="0.25">
      <c r="B37" s="28"/>
    </row>
    <row r="38" spans="2:5" x14ac:dyDescent="0.25">
      <c r="B38" s="28"/>
    </row>
  </sheetData>
  <mergeCells count="5">
    <mergeCell ref="B5:E5"/>
    <mergeCell ref="B26:E27"/>
    <mergeCell ref="B29:E30"/>
    <mergeCell ref="B33:E34"/>
    <mergeCell ref="B31:E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Durbin</dc:creator>
  <cp:lastModifiedBy>Kyle Hardin</cp:lastModifiedBy>
  <dcterms:created xsi:type="dcterms:W3CDTF">2020-04-23T21:50:07Z</dcterms:created>
  <dcterms:modified xsi:type="dcterms:W3CDTF">2020-06-02T16:46:02Z</dcterms:modified>
</cp:coreProperties>
</file>